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EA14E833-7A54-421D-9982-2C08708167A3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Q13" i="2" s="1"/>
  <c r="Q14" i="2" s="1"/>
  <c r="Q15" i="2" s="1"/>
  <c r="Q16" i="2" s="1"/>
  <c r="Q17" i="2" s="1"/>
  <c r="Q18" i="2" s="1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<sst xmlns="http://schemas.openxmlformats.org/spreadsheetml/2006/main" count="245" uniqueCount="174">
  <si>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</si>
  <si>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</si>
  <si>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</si>
  <si>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</si>
  <si>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</si>
  <si>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</si>
  <si>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</si>
  <si>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</si>
  <si>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</si>
  <si>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</si>
  <si>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</si>
  <si>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</si>
  <si>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</si>
  <si>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</si>
  <si>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</si>
  <si>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</si>
  <si>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</si>
  <si>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</si>
  <si>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</si>
  <si>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</si>
  <si>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</si>
  <si>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</si>
  <si>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</si>
  <si>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</si>
  <si>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</si>
  <si>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</si>
  <si>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</si>
  <si>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</si>
  <si>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</si>
  <si>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</si>
  <si>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</si>
  <si>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</si>
  <si>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</si>
  <si>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</si>
  <si>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</si>
  <si>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</si>
  <si>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</si>
  <si>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</si>
  <si>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</si>
  <si>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</si>
  <si>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</si>
  <si>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</si>
  <si>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</si>
  <si>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</si>
  <si>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</si>
  <si>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</si>
  <si>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</si>
  <si>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</si>
  <si>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</si>
  <si>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</si>
  <si>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</si>
  <si>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</si>
  <si>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</si>
  <si>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</si>
  <si>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</si>
  <si>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</si>
  <si>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</si>
  <si>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</si>
  <si>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</si>
  <si>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</si>
  <si>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</si>
  <si>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</si>
  <si>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</si>
  <si>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</si>
  <si>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</si>
  <si>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</si>
  <si>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</si>
  <si>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</si>
  <si>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</si>
  <si>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</si>
  <si>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</si>
  <si>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</si>
  <si>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</si>
  <si>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</si>
  <si>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</si>
  <si>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</si>
  <si>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</si>
  <si>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</si>
  <si>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</si>
  <si>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</si>
  <si>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</si>
  <si>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</si>
  <si>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</si>
  <si>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</si>
  <si>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</si>
  <si>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</si>
  <si>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</si>
  <si>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</si>
  <si>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</si>
  <si>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</si>
  <si>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</si>
  <si>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</si>
  <si>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</si>
  <si>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</si>
  <si>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</si>
  <si>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</si>
  <si>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</si>
  <si>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</si>
  <si>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</si>
  <si>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</si>
  <si>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</si>
  <si>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</si>
  <si>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</si>
  <si>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</si>
  <si>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</si>
  <si>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</si>
  <si>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</si>
  <si>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</si>
  <si>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</si>
  <si>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</si>
  <si>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</si>
  <si>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</si>
  <si>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</si>
  <si>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</si>
  <si>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</si>
  <si>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</si>
  <si>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</si>
  <si>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</si>
  <si>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</si>
  <si>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</si>
  <si>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</si>
  <si>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</si>
  <si>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</si>
  <si>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</si>
  <si>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</si>
  <si>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</si>
  <si>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</si>
  <si>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</si>
  <si>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</si>
  <si>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</si>
  <si>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</si>
  <si>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</si>
  <si>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</si>
  <si>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</si>
  <si>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</si>
  <si>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</si>
  <si>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</si>
  <si>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</si>
  <si>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</si>
  <si>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</si>
  <si>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</si>
  <si>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</si>
  <si>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</si>
  <si>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</si>
  <si>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</si>
  <si>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</si>
  <si>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</si>
  <si>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</si>
  <si>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</si>
  <si>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</si>
  <si>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</si>
  <si>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</si>
  <si>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</si>
  <si>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</si>
  <si>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</si>
  <si>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</si>
  <si>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</si>
  <si>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</si>
  <si>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</si>
  <si>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</si>
  <si>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</si>
  <si>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</si>
  <si>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</si>
  <si>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</si>
  <si>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</si>
  <si>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</si>
  <si>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</si>
  <si>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</si>
  <si>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</si>
  <si>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</si>
  <si>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</si>
  <si>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</si>
  <si>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</si>
  <si>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Dr.N.SENTHIL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</si>
</sst>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2.4457142857142853</c:v>
                </c:pt>
                <c:pt idx="1">
                  <c:v>1.7935238095238093</c:v>
                </c:pt>
                <c:pt idx="2">
                  <c:v>1.2228571428571426</c:v>
                </c:pt>
                <c:pt idx="3">
                  <c:v>1.6304761904761902</c:v>
                </c:pt>
                <c:pt idx="4">
                  <c:v>1.6304761904761902</c:v>
                </c:pt>
                <c:pt idx="5">
                  <c:v>1.6304761904761902</c:v>
                </c:pt>
                <c:pt idx="6">
                  <c:v>1.2228571428571426</c:v>
                </c:pt>
                <c:pt idx="7">
                  <c:v>2.1739682539682534</c:v>
                </c:pt>
                <c:pt idx="8">
                  <c:v>0.8152380952380951</c:v>
                </c:pt>
                <c:pt idx="9">
                  <c:v>1.6304761904761902</c:v>
                </c:pt>
                <c:pt idx="10">
                  <c:v>1.6304761904761902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opLeftCell="A22" workbookViewId="0">
      <selection activeCell="C6" sqref="C6:J6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" customWidth="1"/>
    <col min="13" max="14" width="9.5703125" bestFit="1" customWidth="1"/>
  </cols>
  <sheetData>
    <row r="1" spans="1:12" x14ac:dyDescent="0.25">
      <c r="A1" s="147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5.75" thickBo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9.5" thickBot="1" x14ac:dyDescent="0.3">
      <c r="A3" s="151" t="s">
        <v>0</v>
      </c>
      <c r="B3" s="151"/>
      <c r="C3" s="151"/>
      <c r="D3" s="151"/>
      <c r="E3" s="151"/>
      <c r="F3" s="152" t="s">
        <v>173</v>
      </c>
      <c r="G3" s="152"/>
      <c r="H3" s="152"/>
      <c r="I3" s="152"/>
      <c r="J3" s="152"/>
      <c r="K3" s="152"/>
      <c r="L3" s="152"/>
    </row>
    <row r="4" spans="1:12" ht="22.5" thickTop="1" thickBot="1" x14ac:dyDescent="0.3">
      <c r="A4" s="144" t="s">
        <v>1</v>
      </c>
      <c r="B4" s="144"/>
      <c r="C4" s="153" t="s">
        <v>160</v>
      </c>
      <c r="D4" s="153"/>
      <c r="E4" s="153"/>
      <c r="F4" s="153"/>
      <c r="G4" s="153"/>
      <c r="H4" s="153"/>
      <c r="I4" s="153"/>
      <c r="J4" s="153"/>
      <c r="K4" s="106"/>
      <c r="L4" s="109" t="s">
        <v>172</v>
      </c>
    </row>
    <row r="5" spans="1:12" ht="20.25" thickTop="1" thickBot="1" x14ac:dyDescent="0.3">
      <c r="A5" s="144" t="s">
        <v>61</v>
      </c>
      <c r="B5" s="144"/>
      <c r="C5" s="145" t="s">
        <v>78</v>
      </c>
      <c r="D5" s="145"/>
      <c r="E5" s="145"/>
      <c r="F5" s="145"/>
      <c r="G5" s="144" t="s">
        <v>3</v>
      </c>
      <c r="H5" s="144"/>
      <c r="I5" s="146" t="s">
        <v>68</v>
      </c>
      <c r="J5" s="146"/>
      <c r="K5" s="106"/>
      <c r="L5" s="107" t="s">
        <v>63</v>
      </c>
    </row>
    <row r="6" spans="1:12" ht="20.25" thickTop="1" thickBot="1" x14ac:dyDescent="0.3">
      <c r="A6" s="144" t="s">
        <v>2</v>
      </c>
      <c r="B6" s="144"/>
      <c r="C6" s="145" t="s">
        <v>100</v>
      </c>
      <c r="D6" s="145"/>
      <c r="E6" s="145"/>
      <c r="F6" s="145"/>
      <c r="G6" s="145"/>
      <c r="H6" s="145"/>
      <c r="I6" s="145"/>
      <c r="J6" s="145"/>
      <c r="K6" s="108"/>
      <c r="L6" s="107" t="s">
        <v>107</v>
      </c>
    </row>
    <row r="7" spans="1:12" ht="22.5" thickTop="1" thickBot="1" x14ac:dyDescent="0.3">
      <c r="A7" s="161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12" ht="20.25" thickTop="1" thickBot="1" x14ac:dyDescent="0.3">
      <c r="A8" s="163" t="s">
        <v>5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55"/>
      <c r="L16" s="15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57" t="s">
        <v>24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2.4457142857142853</v>
      </c>
      <c r="C24" s="6">
        <f>(C15/3*C28)</f>
        <v>1.7935238095238093</v>
      </c>
      <c r="D24" s="6">
        <f>(D15/3*C28)</f>
        <v>1.2228571428571426</v>
      </c>
      <c r="E24" s="6">
        <f>(E15/3*C28)</f>
        <v>1.6304761904761902</v>
      </c>
      <c r="F24" s="6">
        <f>(F15/3*C28)</f>
        <v>1.6304761904761902</v>
      </c>
      <c r="G24" s="6">
        <f>(G15/3*C28)</f>
        <v>1.6304761904761902</v>
      </c>
      <c r="H24" s="6">
        <f>(H15/3*C28)</f>
        <v>1.2228571428571426</v>
      </c>
      <c r="I24" s="6">
        <f>(I15/3*C28)</f>
        <v>2.1739682539682534</v>
      </c>
      <c r="J24" s="6">
        <f>(J15/3*C28)</f>
        <v>0.8152380952380951</v>
      </c>
      <c r="K24" s="6">
        <f>(K15/3*C28)</f>
        <v>1.8342857142857141</v>
      </c>
      <c r="L24" s="6">
        <f>(L15/3*C28)</f>
        <v>1.6304761904761902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59"/>
      <c r="L26" s="16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2.4457142857142853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2.4457142857142853</v>
      </c>
      <c r="C33" s="6">
        <f t="shared" si="2"/>
        <v>1.7935238095238093</v>
      </c>
      <c r="D33" s="6">
        <f t="shared" si="2"/>
        <v>1.2228571428571426</v>
      </c>
      <c r="E33" s="6">
        <f t="shared" si="2"/>
        <v>1.6304761904761902</v>
      </c>
      <c r="F33" s="6">
        <f t="shared" si="2"/>
        <v>1.6304761904761902</v>
      </c>
      <c r="G33" s="6">
        <f t="shared" si="2"/>
        <v>1.6304761904761902</v>
      </c>
      <c r="H33" s="6">
        <f t="shared" si="2"/>
        <v>1.2228571428571426</v>
      </c>
      <c r="I33" s="6">
        <f t="shared" si="2"/>
        <v>2.1739682539682534</v>
      </c>
      <c r="J33" s="6">
        <f t="shared" si="2"/>
        <v>0.8152380952380951</v>
      </c>
      <c r="K33" s="6">
        <f>L24</f>
        <v>1.6304761904761902</v>
      </c>
      <c r="L33" s="6">
        <f>L24</f>
        <v>1.6304761904761902</v>
      </c>
    </row>
    <row r="34" spans="1:12" ht="16.5" thickTop="1" thickBot="1" x14ac:dyDescent="0.3">
      <c r="A34" s="84" t="s">
        <v>73</v>
      </c>
      <c r="B34" s="83">
        <f t="shared" ref="B34:L34" si="3">B32-B33</f>
        <v>0.55428571428571471</v>
      </c>
      <c r="C34" s="83">
        <f t="shared" si="3"/>
        <v>0.40647619047619088</v>
      </c>
      <c r="D34" s="83">
        <f t="shared" si="3"/>
        <v>0.27714285714285736</v>
      </c>
      <c r="E34" s="83">
        <f t="shared" si="3"/>
        <v>0.36952380952380981</v>
      </c>
      <c r="F34" s="83">
        <f t="shared" si="3"/>
        <v>0.36952380952380981</v>
      </c>
      <c r="G34" s="83">
        <f t="shared" si="3"/>
        <v>0.36952380952380981</v>
      </c>
      <c r="H34" s="83">
        <f t="shared" si="3"/>
        <v>0.27714285714285736</v>
      </c>
      <c r="I34" s="83">
        <f t="shared" si="3"/>
        <v>0.49269841269841308</v>
      </c>
      <c r="J34" s="83">
        <f t="shared" si="3"/>
        <v>0.1847619047619049</v>
      </c>
      <c r="K34" s="83">
        <f t="shared" si="3"/>
        <v>0.61952380952380981</v>
      </c>
      <c r="L34" s="83">
        <f t="shared" si="3"/>
        <v>0.36952380952380981</v>
      </c>
    </row>
    <row r="35" spans="1:12" ht="15.75" thickTop="1" x14ac:dyDescent="0.25"/>
    <row r="41" spans="1:12" ht="16.5" x14ac:dyDescent="0.25">
      <c r="A41" s="154" t="s">
        <v>58</v>
      </c>
      <c r="B41" s="154"/>
      <c r="C41" s="154"/>
      <c r="D41" s="154"/>
      <c r="E41" s="154"/>
      <c r="F41" s="154"/>
      <c r="G41" s="154"/>
      <c r="H41" s="154"/>
      <c r="I41" s="154"/>
      <c r="J41" s="154"/>
    </row>
  </sheetData>
  <protectedRanges>
    <protectedRange sqref="B10:L14" name="Range1"/>
  </protectedRanges>
  <mergeCells count="17">
    <mergeCell ref="A41:J41"/>
    <mergeCell ref="K16:L16"/>
    <mergeCell ref="A22:L22"/>
    <mergeCell ref="K26:L26"/>
    <mergeCell ref="A6:B6"/>
    <mergeCell ref="C6:J6"/>
    <mergeCell ref="A7:L7"/>
    <mergeCell ref="A8:L8"/>
    <mergeCell ref="A5:B5"/>
    <mergeCell ref="C5:F5"/>
    <mergeCell ref="G5:H5"/>
    <mergeCell ref="I5:J5"/>
    <mergeCell ref="A1:L2"/>
    <mergeCell ref="A3:E3"/>
    <mergeCell ref="F3:L3"/>
    <mergeCell ref="A4:B4"/>
    <mergeCell ref="C4:J4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opLeftCell="C34" zoomScale="97" zoomScaleNormal="97" zoomScaleSheetLayoutView="96" workbookViewId="0">
      <selection activeCell="P12" sqref="P12:P18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166" t="s">
        <v>77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39"/>
      <c r="T1" s="39"/>
    </row>
    <row r="2" spans="1:20" s="24" customFormat="1" ht="19.5" thickTop="1" thickBot="1" x14ac:dyDescent="0.3">
      <c r="A2" s="176" t="s">
        <v>26</v>
      </c>
      <c r="B2" s="177"/>
      <c r="C2" s="48">
        <v>55</v>
      </c>
      <c r="D2" s="50">
        <v>3</v>
      </c>
      <c r="E2" s="23"/>
      <c r="F2" s="178" t="s">
        <v>27</v>
      </c>
      <c r="G2" s="179"/>
      <c r="H2" s="179"/>
      <c r="I2" s="179"/>
      <c r="J2" s="179"/>
      <c r="K2" s="179"/>
      <c r="L2" s="179"/>
      <c r="M2" s="179"/>
      <c r="N2" s="180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176"/>
      <c r="B3" s="177"/>
      <c r="C3" s="49">
        <v>50</v>
      </c>
      <c r="D3" s="50">
        <v>2</v>
      </c>
      <c r="E3" s="25"/>
      <c r="F3" s="181" t="s">
        <v>28</v>
      </c>
      <c r="G3" s="181"/>
      <c r="H3" s="181"/>
      <c r="I3" s="181"/>
      <c r="J3" s="181"/>
      <c r="K3" s="181"/>
      <c r="L3" s="181"/>
      <c r="M3" s="181"/>
      <c r="N3" s="181"/>
      <c r="O3" s="8">
        <v>50</v>
      </c>
      <c r="P3" s="188" t="s">
        <v>70</v>
      </c>
      <c r="Q3" s="189"/>
      <c r="R3" s="189"/>
      <c r="S3" s="190" t="s">
        <v>172</v>
      </c>
      <c r="T3" s="190"/>
    </row>
    <row r="4" spans="1:20" s="24" customFormat="1" ht="21" thickTop="1" thickBot="1" x14ac:dyDescent="0.3">
      <c r="A4" s="176"/>
      <c r="B4" s="177"/>
      <c r="C4" s="49">
        <v>45</v>
      </c>
      <c r="D4" s="50">
        <v>1</v>
      </c>
      <c r="E4" s="25"/>
      <c r="F4" s="182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184"/>
      <c r="S4" s="23"/>
      <c r="T4" s="23"/>
    </row>
    <row r="5" spans="1:20" ht="23.25" customHeight="1" thickTop="1" thickBot="1" x14ac:dyDescent="0.3">
      <c r="A5" s="168" t="s">
        <v>29</v>
      </c>
      <c r="B5" s="168"/>
      <c r="C5" s="169" t="s">
        <v>173</v>
      </c>
      <c r="D5" s="170"/>
      <c r="E5" s="171"/>
      <c r="F5" s="172" t="s">
        <v>61</v>
      </c>
      <c r="G5" s="172"/>
      <c r="H5" s="185" t="s">
        <v>78</v>
      </c>
      <c r="I5" s="186"/>
      <c r="J5" s="186"/>
      <c r="K5" s="186"/>
      <c r="L5" s="186"/>
      <c r="M5" s="187"/>
      <c r="N5" s="165" t="s">
        <v>32</v>
      </c>
      <c r="O5" s="165"/>
      <c r="P5" s="165"/>
      <c r="Q5" s="173" t="s">
        <v>107</v>
      </c>
      <c r="R5" s="174"/>
      <c r="S5" s="174"/>
      <c r="T5" s="175"/>
    </row>
    <row r="6" spans="1:20" ht="22.5" customHeight="1" thickBot="1" x14ac:dyDescent="0.3">
      <c r="A6" s="165" t="s">
        <v>157</v>
      </c>
      <c r="B6" s="165"/>
      <c r="C6" s="202" t="s">
        <v>160</v>
      </c>
      <c r="D6" s="203"/>
      <c r="E6" s="204"/>
      <c r="F6" s="165" t="s">
        <v>30</v>
      </c>
      <c r="G6" s="165"/>
      <c r="H6" s="202" t="s">
        <v>68</v>
      </c>
      <c r="I6" s="208"/>
      <c r="J6" s="208"/>
      <c r="K6" s="208"/>
      <c r="L6" s="208"/>
      <c r="M6" s="209"/>
      <c r="N6" s="165" t="s">
        <v>31</v>
      </c>
      <c r="O6" s="165"/>
      <c r="P6" s="205" t="s">
        <v>64</v>
      </c>
      <c r="Q6" s="206"/>
      <c r="R6" s="206"/>
      <c r="S6" s="206"/>
      <c r="T6" s="207"/>
    </row>
    <row r="7" spans="1:20" ht="22.5" customHeight="1" thickTop="1" thickBot="1" x14ac:dyDescent="0.3">
      <c r="A7" s="88"/>
      <c r="B7" s="89" t="s">
        <v>158</v>
      </c>
      <c r="C7" s="228" t="s">
        <v>100</v>
      </c>
      <c r="D7" s="228"/>
      <c r="E7" s="228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210" t="s">
        <v>56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2"/>
      <c r="R8" s="212"/>
      <c r="S8" s="40" t="s">
        <v>164</v>
      </c>
      <c r="T8" s="40"/>
    </row>
    <row r="9" spans="1:20" ht="23.25" customHeight="1" thickTop="1" thickBot="1" x14ac:dyDescent="0.3">
      <c r="A9" s="213" t="s">
        <v>33</v>
      </c>
      <c r="B9" s="216" t="s">
        <v>34</v>
      </c>
      <c r="C9" s="219" t="s">
        <v>35</v>
      </c>
      <c r="D9" s="221" t="s">
        <v>44</v>
      </c>
      <c r="E9" s="222"/>
      <c r="F9" s="222"/>
      <c r="G9" s="222"/>
      <c r="H9" s="222"/>
      <c r="I9" s="223"/>
      <c r="K9" s="224" t="s">
        <v>46</v>
      </c>
      <c r="L9" s="225"/>
      <c r="M9" s="225"/>
      <c r="N9" s="225"/>
      <c r="O9" s="226"/>
      <c r="P9" s="9"/>
      <c r="Q9" s="9"/>
      <c r="R9" s="68"/>
      <c r="S9" s="21"/>
      <c r="T9" s="21"/>
    </row>
    <row r="10" spans="1:20" ht="51" thickTop="1" thickBot="1" x14ac:dyDescent="0.3">
      <c r="A10" s="214"/>
      <c r="B10" s="217"/>
      <c r="C10" s="220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215"/>
      <c r="B11" s="218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2.04</v>
      </c>
      <c r="L12" s="113">
        <f>(P12/P11*L11)</f>
        <v>2.04</v>
      </c>
      <c r="M12" s="113">
        <f>(P12/P11*M11)</f>
        <v>2.04</v>
      </c>
      <c r="N12" s="113">
        <f>(P12/P11*N11)</f>
        <v>2.04</v>
      </c>
      <c r="O12" s="113">
        <f>(P12/P11*O11)</f>
        <v>2.04</v>
      </c>
      <c r="P12" s="116">
        <v>51</v>
      </c>
      <c r="Q12" s="117">
        <f>(P12/P11*Q11)</f>
        <v>68</v>
      </c>
      <c r="R12" s="118">
        <f>SUM(I12,P12)</f>
        <v>76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2.88</v>
      </c>
      <c r="E13" s="113">
        <f t="shared" si="1"/>
        <v>2.88</v>
      </c>
      <c r="F13" s="113">
        <f t="shared" si="2"/>
        <v>2.88</v>
      </c>
      <c r="G13" s="113">
        <f t="shared" si="3"/>
        <v>2.88</v>
      </c>
      <c r="H13" s="113">
        <f t="shared" si="4"/>
        <v>2.88</v>
      </c>
      <c r="I13" s="114">
        <v>24</v>
      </c>
      <c r="J13" s="115">
        <f t="shared" ref="J13:J18" si="5">(I13/I12*J12)</f>
        <v>96</v>
      </c>
      <c r="K13" s="113">
        <f t="shared" ref="K13:K18" si="6">(P13/P12*K12)</f>
        <v>1.5599999999999998</v>
      </c>
      <c r="L13" s="113">
        <f t="shared" ref="L13:L18" si="7">(P13/P12*L12)</f>
        <v>1.5599999999999998</v>
      </c>
      <c r="M13" s="113">
        <f t="shared" ref="M13:M18" si="8">(P13/P12*M12)</f>
        <v>1.5599999999999998</v>
      </c>
      <c r="N13" s="113">
        <f t="shared" ref="N13:N18" si="9">(P13/P12*N12)</f>
        <v>1.5599999999999998</v>
      </c>
      <c r="O13" s="113">
        <f t="shared" ref="O13:O18" si="10">(P13/P12*O12)</f>
        <v>1.5599999999999998</v>
      </c>
      <c r="P13" s="116">
        <v>39</v>
      </c>
      <c r="Q13" s="122">
        <f t="shared" ref="Q13:Q18" si="11">(P13/P12*Q12)</f>
        <v>52</v>
      </c>
      <c r="R13" s="118">
        <f t="shared" ref="R13:R18" si="12">SUM(I13,P13)</f>
        <v>63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1.8399999999999999</v>
      </c>
      <c r="L14" s="113">
        <f t="shared" si="7"/>
        <v>1.8399999999999999</v>
      </c>
      <c r="M14" s="113">
        <f t="shared" si="8"/>
        <v>1.8399999999999999</v>
      </c>
      <c r="N14" s="113">
        <f t="shared" si="9"/>
        <v>1.8399999999999999</v>
      </c>
      <c r="O14" s="113">
        <f t="shared" si="10"/>
        <v>1.8399999999999999</v>
      </c>
      <c r="P14" s="116">
        <v>46</v>
      </c>
      <c r="Q14" s="122">
        <f t="shared" si="11"/>
        <v>61.333333333333336</v>
      </c>
      <c r="R14" s="118">
        <f t="shared" si="12"/>
        <v>71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1.96</v>
      </c>
      <c r="L15" s="113">
        <f t="shared" si="7"/>
        <v>1.96</v>
      </c>
      <c r="M15" s="113">
        <f t="shared" si="8"/>
        <v>1.96</v>
      </c>
      <c r="N15" s="113">
        <f t="shared" si="9"/>
        <v>1.96</v>
      </c>
      <c r="O15" s="113">
        <f t="shared" si="10"/>
        <v>1.96</v>
      </c>
      <c r="P15" s="116">
        <v>49</v>
      </c>
      <c r="Q15" s="117">
        <f t="shared" si="11"/>
        <v>65.333333333333343</v>
      </c>
      <c r="R15" s="118">
        <f t="shared" si="12"/>
        <v>74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3</v>
      </c>
      <c r="E16" s="113">
        <f t="shared" si="1"/>
        <v>3</v>
      </c>
      <c r="F16" s="113">
        <f t="shared" si="2"/>
        <v>3</v>
      </c>
      <c r="G16" s="113">
        <f t="shared" si="3"/>
        <v>3</v>
      </c>
      <c r="H16" s="113">
        <f t="shared" si="4"/>
        <v>3</v>
      </c>
      <c r="I16" s="114">
        <v>25</v>
      </c>
      <c r="J16" s="115">
        <f t="shared" si="5"/>
        <v>100</v>
      </c>
      <c r="K16" s="113">
        <f t="shared" si="6"/>
        <v>2.2399999999999998</v>
      </c>
      <c r="L16" s="113">
        <f t="shared" si="7"/>
        <v>2.2399999999999998</v>
      </c>
      <c r="M16" s="113">
        <f t="shared" si="8"/>
        <v>2.2399999999999998</v>
      </c>
      <c r="N16" s="113">
        <f t="shared" si="9"/>
        <v>2.2399999999999998</v>
      </c>
      <c r="O16" s="113">
        <f t="shared" si="10"/>
        <v>2.2399999999999998</v>
      </c>
      <c r="P16" s="116">
        <v>56</v>
      </c>
      <c r="Q16" s="122">
        <f t="shared" si="11"/>
        <v>74.666666666666671</v>
      </c>
      <c r="R16" s="118">
        <f t="shared" si="12"/>
        <v>81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1.9599999999999997</v>
      </c>
      <c r="L17" s="113">
        <f t="shared" si="7"/>
        <v>1.9599999999999997</v>
      </c>
      <c r="M17" s="113">
        <f t="shared" si="8"/>
        <v>1.9599999999999997</v>
      </c>
      <c r="N17" s="113">
        <f t="shared" si="9"/>
        <v>1.9599999999999997</v>
      </c>
      <c r="O17" s="113">
        <f t="shared" si="10"/>
        <v>1.9599999999999997</v>
      </c>
      <c r="P17" s="116">
        <v>49</v>
      </c>
      <c r="Q17" s="122">
        <f t="shared" si="11"/>
        <v>65.333333333333343</v>
      </c>
      <c r="R17" s="118">
        <f t="shared" si="12"/>
        <v>74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1.7599999999999998</v>
      </c>
      <c r="L18" s="113">
        <f t="shared" si="7"/>
        <v>1.7599999999999998</v>
      </c>
      <c r="M18" s="113">
        <f t="shared" si="8"/>
        <v>1.7599999999999998</v>
      </c>
      <c r="N18" s="113">
        <f t="shared" si="9"/>
        <v>1.7599999999999998</v>
      </c>
      <c r="O18" s="113">
        <f t="shared" si="10"/>
        <v>1.7599999999999998</v>
      </c>
      <c r="P18" s="116">
        <v>44</v>
      </c>
      <c r="Q18" s="122">
        <f t="shared" si="11"/>
        <v>58.666666666666679</v>
      </c>
      <c r="R18" s="118">
        <f t="shared" si="12"/>
        <v>69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2.9828571428571427</v>
      </c>
      <c r="E30" s="127">
        <f>AVERAGE(E12:E26)</f>
        <v>2.9828571428571427</v>
      </c>
      <c r="F30" s="127">
        <f>AVERAGE(F12:F26)</f>
        <v>2.9828571428571427</v>
      </c>
      <c r="G30" s="127">
        <f>AVERAGE(G12:G26)</f>
        <v>2.9828571428571427</v>
      </c>
      <c r="H30" s="127">
        <f>AVERAGE(H12:H26)</f>
        <v>2.9828571428571427</v>
      </c>
      <c r="I30" s="113"/>
      <c r="J30" s="123"/>
      <c r="K30" s="128">
        <f>AVERAGE(K12:K26)</f>
        <v>1.9085714285714281</v>
      </c>
      <c r="L30" s="128">
        <f>AVERAGE(L12:L26)</f>
        <v>1.9085714285714281</v>
      </c>
      <c r="M30" s="128">
        <f>AVERAGE(M12:M26)</f>
        <v>1.9085714285714281</v>
      </c>
      <c r="N30" s="128">
        <f>AVERAGE(N12:N26)</f>
        <v>1.9085714285714281</v>
      </c>
      <c r="O30" s="128">
        <f>AVERAGE(O12:O26)</f>
        <v>1.9085714285714281</v>
      </c>
      <c r="P30" s="113"/>
      <c r="Q30" s="117">
        <f>COUNTIF(Q12:Q26, "&gt;55")</f>
        <v>6</v>
      </c>
      <c r="R30" s="129">
        <f>COUNTIF(R12:R26,"&gt;55")</f>
        <v>7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2.9828571428571427</v>
      </c>
      <c r="I32" s="113"/>
      <c r="J32" s="123"/>
      <c r="K32" s="113"/>
      <c r="L32" s="113"/>
      <c r="M32" s="113"/>
      <c r="N32" s="113"/>
      <c r="O32" s="134">
        <f>AVERAGE(K30:O30)</f>
        <v>1.9085714285714281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4" t="s">
        <v>38</v>
      </c>
      <c r="B36" s="195"/>
      <c r="C36" s="195"/>
      <c r="D36" s="195"/>
      <c r="E36" s="195"/>
      <c r="F36" s="195"/>
      <c r="G36" s="195"/>
      <c r="H36" s="195"/>
      <c r="I36" s="196"/>
      <c r="J36" s="65"/>
      <c r="K36" s="20"/>
      <c r="L36" s="197"/>
      <c r="M36" s="197"/>
      <c r="N36" s="197"/>
      <c r="O36" s="197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98" t="s">
        <v>39</v>
      </c>
      <c r="C37" s="198"/>
      <c r="D37" s="198"/>
      <c r="E37" s="198"/>
      <c r="F37" s="198"/>
      <c r="G37" s="198"/>
      <c r="H37" s="80">
        <f>H32</f>
        <v>2.9828571428571427</v>
      </c>
      <c r="I37" s="14">
        <v>3</v>
      </c>
      <c r="J37" s="66"/>
      <c r="K37" s="20"/>
      <c r="L37" s="199" t="s">
        <v>59</v>
      </c>
      <c r="M37" s="199"/>
      <c r="N37" s="199"/>
      <c r="O37" s="199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98" t="s">
        <v>40</v>
      </c>
      <c r="C38" s="198"/>
      <c r="D38" s="198"/>
      <c r="E38" s="198"/>
      <c r="F38" s="198"/>
      <c r="G38" s="198"/>
      <c r="H38" s="80">
        <f>O32</f>
        <v>1.9085714285714281</v>
      </c>
      <c r="I38" s="14">
        <v>3</v>
      </c>
      <c r="J38" s="66"/>
      <c r="K38" s="20"/>
      <c r="L38" s="200" t="s">
        <v>41</v>
      </c>
      <c r="M38" s="200"/>
      <c r="N38" s="200"/>
      <c r="O38" s="200"/>
      <c r="P38" s="13">
        <f>R30</f>
        <v>7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98" t="s">
        <v>51</v>
      </c>
      <c r="C39" s="198"/>
      <c r="D39" s="198"/>
      <c r="E39" s="198"/>
      <c r="F39" s="198"/>
      <c r="G39" s="198"/>
      <c r="H39" s="18">
        <f>(25/100*3)</f>
        <v>0.75</v>
      </c>
      <c r="I39" s="14">
        <v>3</v>
      </c>
      <c r="J39" s="66"/>
      <c r="K39" s="20"/>
      <c r="L39" s="201" t="s">
        <v>42</v>
      </c>
      <c r="M39" s="201"/>
      <c r="N39" s="201"/>
      <c r="O39" s="201"/>
      <c r="P39" s="15">
        <f>(P38/P37*100)</f>
        <v>100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98" t="s">
        <v>52</v>
      </c>
      <c r="C40" s="198"/>
      <c r="D40" s="198"/>
      <c r="E40" s="198"/>
      <c r="F40" s="198"/>
      <c r="G40" s="198"/>
      <c r="H40" s="18">
        <f>(75/100*3)</f>
        <v>2.25</v>
      </c>
      <c r="I40" s="14">
        <v>3</v>
      </c>
      <c r="J40" s="66"/>
      <c r="K40" s="20"/>
      <c r="L40" s="227" t="s">
        <v>57</v>
      </c>
      <c r="M40" s="227"/>
      <c r="N40" s="227"/>
      <c r="O40" s="227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1" t="s">
        <v>43</v>
      </c>
      <c r="C41" s="191"/>
      <c r="D41" s="191"/>
      <c r="E41" s="191"/>
      <c r="F41" s="191"/>
      <c r="G41" s="191"/>
      <c r="H41" s="19">
        <f>AVERAGE(H37:H38)</f>
        <v>2.4457142857142853</v>
      </c>
      <c r="I41" s="16">
        <v>3</v>
      </c>
      <c r="J41" s="67"/>
      <c r="K41" s="192"/>
      <c r="L41" s="192"/>
      <c r="M41" s="192"/>
      <c r="N41" s="192"/>
      <c r="O41" s="192"/>
      <c r="P41" s="193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2023-07-13T06:11:30Z</dcterms:modified>
</cp:coreProperties>
</file>